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D64" i="1" l="1"/>
  <c r="D60" i="1"/>
  <c r="H48" i="1" l="1"/>
  <c r="H21" i="1"/>
  <c r="H49" i="1"/>
  <c r="H20" i="1"/>
  <c r="H31" i="1"/>
  <c r="H28" i="1"/>
  <c r="H27" i="1"/>
  <c r="H19" i="1"/>
  <c r="H16" i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<sst xmlns="http://schemas.openxmlformats.org/spreadsheetml/2006/main" count="80" uniqueCount="57">
  <si>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</si>
  <si>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</si>
  <si>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</si>
  <si>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</si>
  <si>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</si>
  <si>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</si>
  <si>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</si>
  <si>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</si>
  <si>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</si>
  <si>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</si>
  <si>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</si>
  <si>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</si>
  <si>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</si>
  <si>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</si>
  <si>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</si>
  <si>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</si>
  <si>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</si>
  <si>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</si>
  <si>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</si>
  <si>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</si>
  <si>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</si>
  <si>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</si>
  <si>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</si>
  <si>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</si>
  <si>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</si>
  <si>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Šiler</t>
  </si>
  <si>
    <t>Elektroluks-012</t>
  </si>
  <si>
    <t>Lavija</t>
  </si>
  <si>
    <t>Šrafko</t>
  </si>
  <si>
    <t>FR479029</t>
  </si>
  <si>
    <t>Sinofarm</t>
  </si>
  <si>
    <t>Euromedicina</t>
  </si>
  <si>
    <t>UKUPNO MATERIJALNI TROŠKOVI-PARTICIPACIJA</t>
  </si>
  <si>
    <t>UKUPNO SANITETSKI MATERIJAL</t>
  </si>
  <si>
    <t>Dana:30.12.2019.</t>
  </si>
  <si>
    <t>Primljena i neutrošena participacija od 30.12.2019.</t>
  </si>
  <si>
    <t>Dana 30.12.2019.godine Dom zdravlja Požarevac nije izvršio plaćanje prema dobavljačima</t>
  </si>
  <si>
    <t>Sunbar</t>
  </si>
  <si>
    <t>Kancelarijski materijal</t>
  </si>
  <si>
    <t>Prof.P1900977</t>
  </si>
  <si>
    <t>Deo za aparat</t>
  </si>
  <si>
    <t>Prof.19-PF002000492</t>
  </si>
  <si>
    <t>Aqva marija</t>
  </si>
  <si>
    <t>Radovi na vodovodu i kanalizaciji</t>
  </si>
  <si>
    <t>420-19</t>
  </si>
  <si>
    <t>421-19</t>
  </si>
  <si>
    <t>Električne instalacije</t>
  </si>
  <si>
    <t>9767FAMP2944MPM19</t>
  </si>
  <si>
    <t>Stolarski radovi</t>
  </si>
  <si>
    <t>Elektroprivreda Srbije</t>
  </si>
  <si>
    <t>68-4012761053-1910-002</t>
  </si>
  <si>
    <t>Sanitetski materijal</t>
  </si>
  <si>
    <t>IF2019-10464</t>
  </si>
  <si>
    <t>Laboratorijski materijal</t>
  </si>
  <si>
    <t>2048/2019</t>
  </si>
  <si>
    <t>19063806-0716</t>
  </si>
  <si>
    <t>KPP06C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</si>
</sst>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6" fillId="0" borderId="1" xfId="1" applyBorder="1"/>
    <xf numFmtId="4" fontId="6" fillId="0" borderId="1" xfId="1" applyNumberFormat="1" applyFill="1" applyBorder="1"/>
    <xf numFmtId="49" fontId="6" fillId="0" borderId="1" xfId="1" applyNumberFormat="1" applyBorder="1"/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6" fillId="0" borderId="1" xfId="1" applyNumberFormat="1" applyBorder="1" applyAlignment="1">
      <alignment horizontal="left"/>
    </xf>
    <xf numFmtId="4" fontId="7" fillId="5" borderId="2" xfId="1" applyNumberFormat="1" applyFont="1" applyFill="1" applyBorder="1" applyAlignment="1">
      <alignment horizontal="center"/>
    </xf>
    <xf numFmtId="4" fontId="7" fillId="5" borderId="4" xfId="1" applyNumberFormat="1" applyFont="1" applyFill="1" applyBorder="1" applyAlignment="1">
      <alignment horizontal="center"/>
    </xf>
    <xf numFmtId="4" fontId="7" fillId="5" borderId="1" xfId="1" applyNumberFormat="1" applyFont="1" applyFill="1" applyBorder="1"/>
    <xf numFmtId="49" fontId="6" fillId="5" borderId="1" xfId="1" applyNumberFormat="1" applyFill="1" applyBorder="1"/>
    <xf numFmtId="0" fontId="7" fillId="5" borderId="1" xfId="1" applyFont="1" applyFill="1" applyBorder="1"/>
    <xf numFmtId="4" fontId="7" fillId="5" borderId="1" xfId="1" applyNumberFormat="1" applyFont="1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5"/>
  <sheetViews>
    <sheetView tabSelected="1" topLeftCell="B42" zoomScaleNormal="100" workbookViewId="0">
      <selection activeCell="C67" sqref="C67"/>
    </sheetView>
  </sheetViews>
  <sheetFormatPr defaultRowHeight="15" x14ac:dyDescent="0.25"/>
  <cols>
    <col min="1" max="1" width="6.7109375" customWidth="1"/>
    <col min="2" max="2" width="39" customWidth="1"/>
    <col min="3" max="3" width="27.42578125" customWidth="1"/>
    <col min="4" max="4" width="22.140625" customWidth="1"/>
    <col min="5" max="5" width="0.140625" hidden="1" customWidth="1"/>
    <col min="6" max="6" width="21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2" t="s">
        <v>0</v>
      </c>
      <c r="D2" s="42"/>
      <c r="E2" s="42"/>
      <c r="F2" s="42"/>
      <c r="G2" s="42"/>
    </row>
    <row r="4" spans="2:15" x14ac:dyDescent="0.25">
      <c r="B4" s="43" t="s">
        <v>1</v>
      </c>
      <c r="C4" s="43"/>
      <c r="D4" s="43"/>
    </row>
    <row r="5" spans="2:15" x14ac:dyDescent="0.25">
      <c r="B5" s="43" t="s">
        <v>7</v>
      </c>
      <c r="C5" s="43"/>
      <c r="D5" s="43"/>
    </row>
    <row r="6" spans="2:15" x14ac:dyDescent="0.25">
      <c r="B6" s="43" t="s">
        <v>8</v>
      </c>
      <c r="C6" s="43"/>
      <c r="D6" s="43"/>
    </row>
    <row r="7" spans="2:15" x14ac:dyDescent="0.25">
      <c r="I7" s="11"/>
      <c r="J7" s="11"/>
    </row>
    <row r="8" spans="2:15" x14ac:dyDescent="0.25">
      <c r="B8" s="44" t="s">
        <v>34</v>
      </c>
      <c r="C8" s="44"/>
      <c r="D8" s="44"/>
      <c r="E8" s="44"/>
      <c r="F8" s="44"/>
      <c r="G8" s="44"/>
      <c r="H8" s="44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9" t="s">
        <v>22</v>
      </c>
      <c r="C11" s="40"/>
      <c r="D11" s="40"/>
      <c r="E11" s="40"/>
      <c r="F11" s="41"/>
      <c r="G11" s="2" t="s">
        <v>5</v>
      </c>
      <c r="H11" s="2" t="s">
        <v>6</v>
      </c>
      <c r="I11" s="11"/>
      <c r="J11" s="11"/>
      <c r="K11" s="35"/>
      <c r="L11" s="35"/>
      <c r="M11" s="35"/>
      <c r="N11" s="35"/>
      <c r="O11" s="35"/>
    </row>
    <row r="12" spans="2:15" x14ac:dyDescent="0.25">
      <c r="B12" s="37" t="s">
        <v>20</v>
      </c>
      <c r="C12" s="37"/>
      <c r="D12" s="37"/>
      <c r="E12" s="37"/>
      <c r="F12" s="37"/>
      <c r="G12" s="14">
        <v>43829</v>
      </c>
      <c r="H12" s="23">
        <v>1970046.13</v>
      </c>
      <c r="I12" s="11"/>
      <c r="J12" s="11"/>
      <c r="K12" s="9"/>
      <c r="L12" s="9"/>
      <c r="M12" s="9"/>
      <c r="N12" s="9"/>
      <c r="O12" s="9"/>
    </row>
    <row r="13" spans="2:15" x14ac:dyDescent="0.25">
      <c r="B13" s="36" t="s">
        <v>9</v>
      </c>
      <c r="C13" s="36"/>
      <c r="D13" s="36"/>
      <c r="E13" s="36"/>
      <c r="F13" s="36"/>
      <c r="G13" s="24">
        <v>43829</v>
      </c>
      <c r="H13" s="3">
        <f>H14+H25-H32-H42</f>
        <v>777390.87999999989</v>
      </c>
      <c r="I13" s="11"/>
      <c r="J13" s="11"/>
      <c r="K13" s="9"/>
      <c r="L13" s="9"/>
      <c r="M13" s="9"/>
      <c r="N13" s="9"/>
      <c r="O13" s="9"/>
    </row>
    <row r="14" spans="2:15" x14ac:dyDescent="0.25">
      <c r="B14" s="38" t="s">
        <v>23</v>
      </c>
      <c r="C14" s="38"/>
      <c r="D14" s="38"/>
      <c r="E14" s="38"/>
      <c r="F14" s="38"/>
      <c r="G14" s="16">
        <v>43829</v>
      </c>
      <c r="H14" s="4">
        <f>H15+H16+H17+H18+H19+H20+H21+H22+H23+H24</f>
        <v>1901972.68</v>
      </c>
      <c r="I14" s="11"/>
      <c r="J14" s="11"/>
      <c r="K14" s="9"/>
      <c r="L14" s="9"/>
      <c r="M14" s="9"/>
      <c r="N14" s="9"/>
      <c r="O14" s="9"/>
    </row>
    <row r="15" spans="2:15" x14ac:dyDescent="0.25">
      <c r="B15" s="32" t="s">
        <v>10</v>
      </c>
      <c r="C15" s="33"/>
      <c r="D15" s="33"/>
      <c r="E15" s="33"/>
      <c r="F15" s="34"/>
      <c r="G15" s="12"/>
      <c r="H15" s="15">
        <v>0</v>
      </c>
      <c r="I15" s="11"/>
      <c r="J15" s="11"/>
      <c r="K15" s="8"/>
    </row>
    <row r="16" spans="2:15" x14ac:dyDescent="0.25">
      <c r="B16" s="32" t="s">
        <v>11</v>
      </c>
      <c r="C16" s="33"/>
      <c r="D16" s="33"/>
      <c r="E16" s="33"/>
      <c r="F16" s="34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+898833.33-1058161.77-3026.09-8222.36+2700-0.26-1088751.12-12125-1040274.72-49377.2</f>
        <v>478673.36000000028</v>
      </c>
      <c r="I16" s="11"/>
      <c r="J16" s="11"/>
      <c r="K16" s="8"/>
      <c r="L16" s="8"/>
    </row>
    <row r="17" spans="2:13" x14ac:dyDescent="0.25">
      <c r="B17" s="32" t="s">
        <v>12</v>
      </c>
      <c r="C17" s="33"/>
      <c r="D17" s="33"/>
      <c r="E17" s="33"/>
      <c r="F17" s="34"/>
      <c r="G17" s="12"/>
      <c r="H17" s="10">
        <v>0</v>
      </c>
      <c r="I17" s="11"/>
      <c r="J17" s="11"/>
    </row>
    <row r="18" spans="2:13" x14ac:dyDescent="0.25">
      <c r="B18" s="32" t="s">
        <v>19</v>
      </c>
      <c r="C18" s="33"/>
      <c r="D18" s="33"/>
      <c r="E18" s="33"/>
      <c r="F18" s="34"/>
      <c r="G18" s="12"/>
      <c r="H18" s="10">
        <v>0</v>
      </c>
      <c r="I18" s="11"/>
      <c r="J18" s="11"/>
    </row>
    <row r="19" spans="2:13" x14ac:dyDescent="0.25">
      <c r="B19" s="32" t="s">
        <v>2</v>
      </c>
      <c r="C19" s="33"/>
      <c r="D19" s="33"/>
      <c r="E19" s="33"/>
      <c r="F19" s="34"/>
      <c r="G19" s="12"/>
      <c r="H19" s="10">
        <f>2373750-142917.73-1623993+2373750-2436878.76</f>
        <v>543710.51000000024</v>
      </c>
      <c r="I19" s="11"/>
      <c r="J19" s="11"/>
    </row>
    <row r="20" spans="2:13" x14ac:dyDescent="0.25">
      <c r="B20" s="32" t="s">
        <v>3</v>
      </c>
      <c r="C20" s="33"/>
      <c r="D20" s="33"/>
      <c r="E20" s="33"/>
      <c r="F20" s="34"/>
      <c r="G20" s="12"/>
      <c r="H20" s="10">
        <f>237759.49-28795.17+32806.01</f>
        <v>241770.33000000002</v>
      </c>
      <c r="I20" s="11"/>
      <c r="J20" s="11"/>
    </row>
    <row r="21" spans="2:13" x14ac:dyDescent="0.25">
      <c r="B21" s="32" t="s">
        <v>13</v>
      </c>
      <c r="C21" s="33"/>
      <c r="D21" s="33"/>
      <c r="E21" s="33"/>
      <c r="F21" s="34"/>
      <c r="G21" s="12"/>
      <c r="H21" s="10">
        <f>4137567.96-1174-1699958.82-1200-4696-31022.11+17762.15-7045-491981-23621.44-1174-1174+1063250-303898.44-130000-1174-766476.52-3522-16077.1-2348-790486.93-34733.31-4697+15992.39-20097+2126500-857852.68+9197+44322-2349-3523-42114-9584.37-675+667440-667440-16012-568228.83-3522-38879.27+15874.8+66400-843094.65-285322.57-298836.22-1174-105528+24888+30000+22400-160902.04</f>
        <v>-7.2759576141834259E-10</v>
      </c>
      <c r="I21" s="11"/>
      <c r="J21" s="11"/>
      <c r="K21" s="11"/>
      <c r="L21" s="8"/>
    </row>
    <row r="22" spans="2:13" x14ac:dyDescent="0.25">
      <c r="B22" s="32" t="s">
        <v>14</v>
      </c>
      <c r="C22" s="33"/>
      <c r="D22" s="33"/>
      <c r="E22" s="33"/>
      <c r="F22" s="34"/>
      <c r="G22" s="12"/>
      <c r="H22" s="10">
        <v>0</v>
      </c>
      <c r="I22" s="11"/>
      <c r="J22" s="11"/>
      <c r="K22" s="8"/>
    </row>
    <row r="23" spans="2:13" x14ac:dyDescent="0.25">
      <c r="B23" s="32" t="s">
        <v>15</v>
      </c>
      <c r="C23" s="33"/>
      <c r="D23" s="33"/>
      <c r="E23" s="33"/>
      <c r="F23" s="34"/>
      <c r="G23" s="12"/>
      <c r="H23" s="10">
        <v>0</v>
      </c>
      <c r="I23" s="11"/>
      <c r="J23" s="11"/>
      <c r="K23" s="8"/>
      <c r="L23" s="8"/>
    </row>
    <row r="24" spans="2:13" x14ac:dyDescent="0.25">
      <c r="B24" s="32" t="s">
        <v>35</v>
      </c>
      <c r="C24" s="33"/>
      <c r="D24" s="33"/>
      <c r="E24" s="33"/>
      <c r="F24" s="34"/>
      <c r="G24" s="13"/>
      <c r="H24" s="10">
        <v>637818.48</v>
      </c>
      <c r="I24" s="11"/>
      <c r="J24" s="11"/>
      <c r="K24" s="8"/>
      <c r="L24" s="8"/>
    </row>
    <row r="25" spans="2:13" x14ac:dyDescent="0.25">
      <c r="B25" s="51" t="s">
        <v>24</v>
      </c>
      <c r="C25" s="52"/>
      <c r="D25" s="52"/>
      <c r="E25" s="52"/>
      <c r="F25" s="53"/>
      <c r="G25" s="16">
        <v>43829</v>
      </c>
      <c r="H25" s="4">
        <f>H26+H27+H28+H29+H30+H31</f>
        <v>167875.14999999997</v>
      </c>
      <c r="I25" s="11"/>
      <c r="J25" s="11"/>
      <c r="K25" s="8"/>
    </row>
    <row r="26" spans="2:13" x14ac:dyDescent="0.25">
      <c r="B26" s="32" t="s">
        <v>10</v>
      </c>
      <c r="C26" s="33"/>
      <c r="D26" s="33"/>
      <c r="E26" s="33"/>
      <c r="F26" s="34"/>
      <c r="G26" s="2"/>
      <c r="H26" s="15">
        <v>0</v>
      </c>
      <c r="I26" s="11"/>
      <c r="J26" s="11"/>
    </row>
    <row r="27" spans="2:13" x14ac:dyDescent="0.25">
      <c r="B27" s="32" t="s">
        <v>11</v>
      </c>
      <c r="C27" s="33"/>
      <c r="D27" s="33"/>
      <c r="E27" s="33"/>
      <c r="F27" s="34"/>
      <c r="G27" s="2"/>
      <c r="H27" s="10">
        <f>113000+113000-113349.78+113000-117830.83+113000-124074.89+113000-117341.72+113000-96653.49+0.5+113000-76088.11+113000-99241.44+113000-70377.56+223250-0.02-75420.83-90956.97+115750-132414.92-2700-0.17+40000-136817.21-139591.2-12367.73</f>
        <v>-9226.3700000000426</v>
      </c>
      <c r="I27" s="11"/>
      <c r="J27" s="11"/>
      <c r="K27" s="8"/>
    </row>
    <row r="28" spans="2:13" x14ac:dyDescent="0.25">
      <c r="B28" s="32" t="s">
        <v>13</v>
      </c>
      <c r="C28" s="33"/>
      <c r="D28" s="33"/>
      <c r="E28" s="33"/>
      <c r="F28" s="34"/>
      <c r="G28" s="2"/>
      <c r="H28" s="10">
        <f>1758775.38-1036974.4+179666.67-200000-157432+359333.33-117850+9240-1200+359333.34-66400-52080-19092-481463.9-462769.9</f>
        <v>71086.520000000019</v>
      </c>
      <c r="I28" s="11"/>
      <c r="J28" s="11"/>
      <c r="K28" s="8"/>
      <c r="L28" s="8"/>
      <c r="M28" s="8"/>
    </row>
    <row r="29" spans="2:13" x14ac:dyDescent="0.25">
      <c r="B29" s="32" t="s">
        <v>14</v>
      </c>
      <c r="C29" s="33"/>
      <c r="D29" s="33"/>
      <c r="E29" s="33"/>
      <c r="F29" s="34"/>
      <c r="G29" s="2"/>
      <c r="H29" s="10">
        <v>0</v>
      </c>
      <c r="I29" s="11"/>
      <c r="J29" s="11"/>
    </row>
    <row r="30" spans="2:13" x14ac:dyDescent="0.25">
      <c r="B30" s="32" t="s">
        <v>15</v>
      </c>
      <c r="C30" s="33"/>
      <c r="D30" s="33"/>
      <c r="E30" s="33"/>
      <c r="F30" s="34"/>
      <c r="G30" s="2"/>
      <c r="H30" s="10">
        <v>0</v>
      </c>
      <c r="I30" s="11"/>
      <c r="J30" s="11"/>
    </row>
    <row r="31" spans="2:13" x14ac:dyDescent="0.25">
      <c r="B31" s="32" t="s">
        <v>35</v>
      </c>
      <c r="C31" s="33"/>
      <c r="D31" s="33"/>
      <c r="E31" s="33"/>
      <c r="F31" s="34"/>
      <c r="G31" s="2"/>
      <c r="H31" s="10">
        <f>35339+16453+4553+11176+10141+8071+7347+12935</f>
        <v>106015</v>
      </c>
      <c r="I31" s="11"/>
      <c r="J31" s="11"/>
    </row>
    <row r="32" spans="2:13" x14ac:dyDescent="0.25">
      <c r="B32" s="48" t="s">
        <v>16</v>
      </c>
      <c r="C32" s="49"/>
      <c r="D32" s="49"/>
      <c r="E32" s="49"/>
      <c r="F32" s="50"/>
      <c r="G32" s="17">
        <v>43829</v>
      </c>
      <c r="H32" s="5">
        <f>SUM(H33:H41)</f>
        <v>1292456.95</v>
      </c>
      <c r="I32" s="11"/>
      <c r="J32" s="11"/>
    </row>
    <row r="33" spans="2:12" x14ac:dyDescent="0.25">
      <c r="B33" s="32" t="s">
        <v>10</v>
      </c>
      <c r="C33" s="33"/>
      <c r="D33" s="33"/>
      <c r="E33" s="33"/>
      <c r="F33" s="34"/>
      <c r="G33" s="13"/>
      <c r="H33" s="15">
        <v>0</v>
      </c>
      <c r="I33" s="11"/>
      <c r="J33" s="11"/>
    </row>
    <row r="34" spans="2:12" x14ac:dyDescent="0.25">
      <c r="B34" s="32" t="s">
        <v>11</v>
      </c>
      <c r="C34" s="33"/>
      <c r="D34" s="33"/>
      <c r="E34" s="33"/>
      <c r="F34" s="34"/>
      <c r="G34" s="13"/>
      <c r="H34" s="3">
        <v>478673.36</v>
      </c>
      <c r="I34" s="11"/>
      <c r="J34" s="11"/>
    </row>
    <row r="35" spans="2:12" x14ac:dyDescent="0.25">
      <c r="B35" s="32" t="s">
        <v>12</v>
      </c>
      <c r="C35" s="33"/>
      <c r="D35" s="33"/>
      <c r="E35" s="33"/>
      <c r="F35" s="34"/>
      <c r="G35" s="13"/>
      <c r="H35" s="10">
        <v>0</v>
      </c>
      <c r="I35" s="11"/>
      <c r="J35" s="11"/>
    </row>
    <row r="36" spans="2:12" x14ac:dyDescent="0.25">
      <c r="B36" s="32" t="s">
        <v>19</v>
      </c>
      <c r="C36" s="33"/>
      <c r="D36" s="33"/>
      <c r="E36" s="33"/>
      <c r="F36" s="34"/>
      <c r="G36" s="13"/>
      <c r="H36" s="10">
        <v>0</v>
      </c>
      <c r="I36" s="11"/>
      <c r="J36" s="11"/>
    </row>
    <row r="37" spans="2:12" x14ac:dyDescent="0.25">
      <c r="B37" s="32" t="s">
        <v>2</v>
      </c>
      <c r="C37" s="33"/>
      <c r="D37" s="33"/>
      <c r="E37" s="33"/>
      <c r="F37" s="34"/>
      <c r="G37" s="13"/>
      <c r="H37" s="10">
        <v>543710.51</v>
      </c>
      <c r="I37" s="11"/>
      <c r="J37" s="11"/>
    </row>
    <row r="38" spans="2:12" x14ac:dyDescent="0.25">
      <c r="B38" s="32" t="s">
        <v>3</v>
      </c>
      <c r="C38" s="33"/>
      <c r="D38" s="33"/>
      <c r="E38" s="33"/>
      <c r="F38" s="34"/>
      <c r="G38" s="13"/>
      <c r="H38" s="10">
        <v>32806.01</v>
      </c>
      <c r="I38" s="11"/>
      <c r="J38" s="11"/>
    </row>
    <row r="39" spans="2:12" x14ac:dyDescent="0.25">
      <c r="B39" s="32" t="s">
        <v>13</v>
      </c>
      <c r="C39" s="33"/>
      <c r="D39" s="33"/>
      <c r="E39" s="33"/>
      <c r="F39" s="34"/>
      <c r="G39" s="13"/>
      <c r="H39" s="10">
        <v>237267.07</v>
      </c>
      <c r="I39" s="11"/>
      <c r="J39" s="11"/>
    </row>
    <row r="40" spans="2:12" x14ac:dyDescent="0.25">
      <c r="B40" s="32" t="s">
        <v>14</v>
      </c>
      <c r="C40" s="33"/>
      <c r="D40" s="33"/>
      <c r="E40" s="33"/>
      <c r="F40" s="34"/>
      <c r="G40" s="13"/>
      <c r="H40" s="10">
        <v>0</v>
      </c>
      <c r="I40" s="11"/>
      <c r="J40" s="11"/>
    </row>
    <row r="41" spans="2:12" x14ac:dyDescent="0.25">
      <c r="B41" s="32" t="s">
        <v>15</v>
      </c>
      <c r="C41" s="33"/>
      <c r="D41" s="33"/>
      <c r="E41" s="33"/>
      <c r="F41" s="34"/>
      <c r="G41" s="13"/>
      <c r="H41" s="10">
        <v>0</v>
      </c>
      <c r="I41" s="11"/>
      <c r="J41" s="11"/>
    </row>
    <row r="42" spans="2:12" x14ac:dyDescent="0.25">
      <c r="B42" s="48" t="s">
        <v>21</v>
      </c>
      <c r="C42" s="49"/>
      <c r="D42" s="49"/>
      <c r="E42" s="49"/>
      <c r="F42" s="50"/>
      <c r="G42" s="17">
        <v>43829</v>
      </c>
      <c r="H42" s="5">
        <f>SUM(H43:H47)</f>
        <v>0</v>
      </c>
      <c r="I42" s="11"/>
      <c r="J42" s="11"/>
    </row>
    <row r="43" spans="2:12" x14ac:dyDescent="0.25">
      <c r="B43" s="32" t="s">
        <v>10</v>
      </c>
      <c r="C43" s="33"/>
      <c r="D43" s="33"/>
      <c r="E43" s="33"/>
      <c r="F43" s="34"/>
      <c r="G43" s="2"/>
      <c r="H43" s="15">
        <v>0</v>
      </c>
      <c r="I43" s="11"/>
      <c r="J43" s="11"/>
    </row>
    <row r="44" spans="2:12" x14ac:dyDescent="0.25">
      <c r="B44" s="32" t="s">
        <v>11</v>
      </c>
      <c r="C44" s="33"/>
      <c r="D44" s="33"/>
      <c r="E44" s="33"/>
      <c r="F44" s="34"/>
      <c r="G44" s="2"/>
      <c r="H44" s="3">
        <v>0</v>
      </c>
      <c r="I44" s="11"/>
      <c r="J44" s="11"/>
    </row>
    <row r="45" spans="2:12" x14ac:dyDescent="0.25">
      <c r="B45" s="32" t="s">
        <v>13</v>
      </c>
      <c r="C45" s="33"/>
      <c r="D45" s="33"/>
      <c r="E45" s="33"/>
      <c r="F45" s="34"/>
      <c r="G45" s="2"/>
      <c r="H45" s="3">
        <v>0</v>
      </c>
      <c r="I45" s="11"/>
      <c r="J45" s="11"/>
    </row>
    <row r="46" spans="2:12" x14ac:dyDescent="0.25">
      <c r="B46" s="32" t="s">
        <v>14</v>
      </c>
      <c r="C46" s="33"/>
      <c r="D46" s="33"/>
      <c r="E46" s="33"/>
      <c r="F46" s="34"/>
      <c r="G46" s="2"/>
      <c r="H46" s="3">
        <v>0</v>
      </c>
      <c r="I46" s="11"/>
      <c r="J46" s="11"/>
    </row>
    <row r="47" spans="2:12" x14ac:dyDescent="0.25">
      <c r="B47" s="32" t="s">
        <v>15</v>
      </c>
      <c r="C47" s="33"/>
      <c r="D47" s="33"/>
      <c r="E47" s="33"/>
      <c r="F47" s="34"/>
      <c r="G47" s="2"/>
      <c r="H47" s="3">
        <v>0</v>
      </c>
      <c r="I47" s="11"/>
      <c r="J47" s="11"/>
    </row>
    <row r="48" spans="2:12" x14ac:dyDescent="0.25">
      <c r="B48" s="29" t="s">
        <v>18</v>
      </c>
      <c r="C48" s="30"/>
      <c r="D48" s="30"/>
      <c r="E48" s="30"/>
      <c r="F48" s="31"/>
      <c r="G48" s="18">
        <v>43829</v>
      </c>
      <c r="H48" s="6">
        <f>35842.79+5089960+549600+691200+5000+8000+5231.78+20830.22-6369822+765000+13329.15-29.19-13329.15+415928.96+247697.91+243.26+16724.07+40.77+141.36+6702.29-687178.1+13375+24452.44+297.71-663311.05-24888+347269.88+527998.84+319.79+21985.61+192.06+8634.87+40.77-22400-0.27-866932.28+112230+246960+755760</f>
        <v>1283099.4900000002</v>
      </c>
      <c r="I48" s="11"/>
      <c r="L48" s="8"/>
    </row>
    <row r="49" spans="2:11" x14ac:dyDescent="0.25">
      <c r="B49" s="32" t="s">
        <v>17</v>
      </c>
      <c r="C49" s="33"/>
      <c r="D49" s="33"/>
      <c r="E49" s="33"/>
      <c r="F49" s="34"/>
      <c r="G49" s="2"/>
      <c r="H49" s="3">
        <f>50934.24+39510</f>
        <v>90444.239999999991</v>
      </c>
      <c r="I49" s="11"/>
      <c r="J49" s="11"/>
    </row>
    <row r="50" spans="2:11" x14ac:dyDescent="0.25">
      <c r="B50" s="45" t="s">
        <v>4</v>
      </c>
      <c r="C50" s="46"/>
      <c r="D50" s="46"/>
      <c r="E50" s="46"/>
      <c r="F50" s="47"/>
      <c r="G50" s="2"/>
      <c r="H50" s="7">
        <f>H14+H25-H32-H42+H48-H49</f>
        <v>1970046.1300000001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36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26" t="s">
        <v>37</v>
      </c>
      <c r="C54" s="54" t="s">
        <v>38</v>
      </c>
      <c r="D54" s="27">
        <v>13701.07</v>
      </c>
      <c r="E54" s="28" t="s">
        <v>39</v>
      </c>
    </row>
    <row r="55" spans="2:11" x14ac:dyDescent="0.25">
      <c r="B55" s="26" t="s">
        <v>25</v>
      </c>
      <c r="C55" s="54" t="s">
        <v>40</v>
      </c>
      <c r="D55" s="27">
        <v>113040</v>
      </c>
      <c r="E55" s="28" t="s">
        <v>41</v>
      </c>
    </row>
    <row r="56" spans="2:11" x14ac:dyDescent="0.25">
      <c r="B56" s="26" t="s">
        <v>42</v>
      </c>
      <c r="C56" s="54" t="s">
        <v>43</v>
      </c>
      <c r="D56" s="27">
        <v>59130</v>
      </c>
      <c r="E56" s="28" t="s">
        <v>44</v>
      </c>
    </row>
    <row r="57" spans="2:11" x14ac:dyDescent="0.25">
      <c r="B57" s="26" t="s">
        <v>42</v>
      </c>
      <c r="C57" s="54" t="s">
        <v>43</v>
      </c>
      <c r="D57" s="27">
        <v>1100</v>
      </c>
      <c r="E57" s="28" t="s">
        <v>45</v>
      </c>
    </row>
    <row r="58" spans="2:11" x14ac:dyDescent="0.25">
      <c r="B58" s="26" t="s">
        <v>26</v>
      </c>
      <c r="C58" s="54" t="s">
        <v>46</v>
      </c>
      <c r="D58" s="27">
        <v>43260</v>
      </c>
      <c r="E58" s="28" t="s">
        <v>47</v>
      </c>
    </row>
    <row r="59" spans="2:11" x14ac:dyDescent="0.25">
      <c r="B59" s="26" t="s">
        <v>28</v>
      </c>
      <c r="C59" s="54" t="s">
        <v>48</v>
      </c>
      <c r="D59" s="27">
        <v>7036</v>
      </c>
      <c r="E59" s="28" t="s">
        <v>29</v>
      </c>
    </row>
    <row r="60" spans="2:11" x14ac:dyDescent="0.25">
      <c r="B60" s="55" t="s">
        <v>32</v>
      </c>
      <c r="C60" s="56"/>
      <c r="D60" s="57">
        <f>SUM(D54:D59)</f>
        <v>237267.07</v>
      </c>
      <c r="E60" s="58"/>
    </row>
    <row r="61" spans="2:11" x14ac:dyDescent="0.25">
      <c r="B61" s="59" t="s">
        <v>49</v>
      </c>
      <c r="C61" s="60" t="s">
        <v>56</v>
      </c>
      <c r="D61" s="57">
        <v>32806.01</v>
      </c>
      <c r="E61" s="58" t="s">
        <v>50</v>
      </c>
    </row>
    <row r="62" spans="2:11" x14ac:dyDescent="0.25">
      <c r="B62" s="26" t="s">
        <v>30</v>
      </c>
      <c r="C62" s="54" t="s">
        <v>51</v>
      </c>
      <c r="D62" s="27">
        <v>231</v>
      </c>
      <c r="E62" s="28" t="s">
        <v>52</v>
      </c>
    </row>
    <row r="63" spans="2:11" x14ac:dyDescent="0.25">
      <c r="B63" s="26" t="s">
        <v>27</v>
      </c>
      <c r="C63" s="54" t="s">
        <v>53</v>
      </c>
      <c r="D63" s="27">
        <v>576</v>
      </c>
      <c r="E63" s="28" t="s">
        <v>54</v>
      </c>
    </row>
    <row r="64" spans="2:11" x14ac:dyDescent="0.25">
      <c r="B64" s="26" t="s">
        <v>31</v>
      </c>
      <c r="C64" s="54" t="s">
        <v>53</v>
      </c>
      <c r="D64" s="27">
        <f>D65-D62-D63</f>
        <v>542903.51</v>
      </c>
      <c r="E64" s="28" t="s">
        <v>55</v>
      </c>
    </row>
    <row r="65" spans="2:5" x14ac:dyDescent="0.25">
      <c r="B65" s="55" t="s">
        <v>33</v>
      </c>
      <c r="C65" s="56"/>
      <c r="D65" s="57">
        <v>543710.51</v>
      </c>
      <c r="E65" s="58"/>
    </row>
  </sheetData>
  <mergeCells count="48">
    <mergeCell ref="B60:C60"/>
    <mergeCell ref="B65:C65"/>
    <mergeCell ref="B49:F49"/>
    <mergeCell ref="B50:F50"/>
    <mergeCell ref="B42:F42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2:F22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17:F17"/>
    <mergeCell ref="B16:F16"/>
    <mergeCell ref="B15:F15"/>
    <mergeCell ref="B21:F21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2019-12-31T12:41:28Z</dcterms:modified>
</cp:coreProperties>
</file>